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3F09AA6-F9BE-4F83-A20A-2E3089F9AB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รายงานผลการใช้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E21" i="3"/>
  <c r="F8" i="3" l="1"/>
  <c r="F9" i="3"/>
  <c r="E13" i="3"/>
  <c r="E11" i="3"/>
  <c r="F7" i="3"/>
  <c r="F10" i="3"/>
  <c r="F11" i="3"/>
  <c r="F12" i="3"/>
  <c r="F13" i="3"/>
  <c r="F14" i="3"/>
  <c r="F15" i="3"/>
  <c r="F16" i="3"/>
  <c r="F17" i="3"/>
  <c r="F18" i="3"/>
  <c r="F20" i="3"/>
  <c r="F21" i="3"/>
  <c r="E22" i="3" l="1"/>
  <c r="F5" i="3"/>
  <c r="D22" i="3"/>
  <c r="F22" i="3" l="1"/>
  <c r="F19" i="3"/>
</calcChain>
</file>

<file path=xl/sharedStrings.xml><?xml version="1.0" encoding="utf-8"?>
<sst xmlns="http://schemas.openxmlformats.org/spreadsheetml/2006/main" count="67" uniqueCount="35">
  <si>
    <t>ที่</t>
  </si>
  <si>
    <t>รายการ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</si>
  <si>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</si>
  <si>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</si>
  <si>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</si>
  <si>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ค่าส่งหมายเรียกพยาน</t>
  </si>
  <si>
    <t>เบี้ยประชุมกรรมการ กต.ตร.</t>
  </si>
  <si>
    <t>ค่า OT</t>
  </si>
  <si>
    <t>ค่าเบี้ยเลี้ยง ที่พัก พาหนะ</t>
  </si>
  <si>
    <t>ค่าจ้างเหมาบริการอื่นๆ</t>
  </si>
  <si>
    <t>ค่าซ่อมแซมยานพาหนะ</t>
  </si>
  <si>
    <t>ค่าวัสดุน้ำมัน เชื้อเพลิง</t>
  </si>
  <si>
    <t>ค่าวัสดุสำนักงาน</t>
  </si>
  <si>
    <t>ค่าวัสดุอาหาร (ผู้ต้องหา)</t>
  </si>
  <si>
    <t>ค่าวัสดุจราจร</t>
  </si>
  <si>
    <t>ค่าสาธารณูปโภค</t>
  </si>
  <si>
    <t>รวม</t>
  </si>
  <si>
    <t xml:space="preserve"> </t>
  </si>
  <si>
    <t xml:space="preserve"> ตรวจแล้วถูกต้อง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</si>
  <si>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</si>
  <si>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</si>
  <si>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</si>
  <si>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</si>
  <si>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 xml:space="preserve"> ปัญหา/อุปสรรค แนวทางแก้ไขปัญหา</t>
  </si>
  <si>
    <t>ค่า OT (โครงการปฏิรูประบบงานตำรวจ)</t>
  </si>
  <si>
    <t>ค่าวัสดุสำนักงาน (โครงการปฏิรูประบบงานตำรวจ)</t>
  </si>
  <si>
    <t>รอการเบิกจ่ายไตรมาส 3 และ 4</t>
  </si>
  <si>
    <t xml:space="preserve"> ข้อมูล ณ วันที่ 1  เมษายน พ.ศ. 2568</t>
  </si>
  <si>
    <t>ไม่มีปัญหาข้อขัดข้อง</t>
  </si>
  <si>
    <t xml:space="preserve">     พ.ต.อ.</t>
  </si>
  <si>
    <t>( อนุสรณ์ ดังก้อง )</t>
  </si>
  <si>
    <t xml:space="preserve"> ผกก.สภ.พบพระ</t>
  </si>
  <si>
    <t>รายงานผลการใช้จ่ายงบประมาณ สถานีตำรวจภูธรพบพระ</t>
  </si>
  <si>
    <t>ค่าตอบแทนชันสูตรพลิกศพ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</si>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</sst>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H Sarabun New"/>
      <family val="2"/>
    </font>
    <font>
      <sz val="18"/>
      <color theme="1"/>
      <name val="TH Sarabun New"/>
      <family val="2"/>
    </font>
    <font>
      <b/>
      <sz val="14"/>
      <color rgb="FFFF0000"/>
      <name val="TH Sarabun New"/>
      <family val="2"/>
    </font>
    <font>
      <sz val="12"/>
      <color theme="1"/>
      <name val="TH Sarabun New"/>
      <family val="2"/>
    </font>
    <font>
      <sz val="12"/>
      <name val="TH Sarabun New"/>
      <family val="2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sz val="14"/>
      <name val="TH SarabunPSK"/>
      <family val="2"/>
    </font>
    <font>
      <sz val="16"/>
      <color theme="1"/>
      <name val="TH Sarabun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 New"/>
      <family val="2"/>
    </font>
    <font>
      <b/>
      <sz val="13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1"/>
      <color theme="1"/>
      <name val="Calibri"/>
      <charset val="134"/>
      <scheme val="minor"/>
    </font>
    <font>
      <sz val="12"/>
      <color theme="1"/>
      <name val="TH Sarabun New"/>
      <charset val="134"/>
    </font>
    <font>
      <sz val="12"/>
      <name val="TH Sarabun New"/>
      <charset val="13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2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vertical="center" wrapText="1"/>
    </xf>
    <xf numFmtId="0" fontId="9" fillId="0" borderId="0" xfId="0" applyFont="1"/>
    <xf numFmtId="0" fontId="10" fillId="0" borderId="0" xfId="2" applyFont="1"/>
    <xf numFmtId="0" fontId="11" fillId="0" borderId="0" xfId="0" applyFont="1"/>
    <xf numFmtId="0" fontId="13" fillId="0" borderId="0" xfId="2" applyFont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2" fillId="0" borderId="0" xfId="0" applyFont="1"/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0" fillId="0" borderId="4" xfId="2" applyFont="1" applyBorder="1"/>
    <xf numFmtId="43" fontId="6" fillId="0" borderId="2" xfId="0" applyNumberFormat="1" applyFont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3" fontId="8" fillId="0" borderId="2" xfId="1" applyFont="1" applyBorder="1" applyAlignment="1">
      <alignment vertical="center"/>
    </xf>
    <xf numFmtId="43" fontId="12" fillId="0" borderId="0" xfId="1" applyFont="1"/>
    <xf numFmtId="43" fontId="12" fillId="0" borderId="0" xfId="1" applyFont="1" applyAlignment="1">
      <alignment horizontal="center"/>
    </xf>
    <xf numFmtId="43" fontId="9" fillId="0" borderId="0" xfId="1" applyFont="1"/>
    <xf numFmtId="0" fontId="6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8" xfId="0" applyFont="1" applyBorder="1"/>
    <xf numFmtId="43" fontId="17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6" fillId="0" borderId="4" xfId="1" applyFont="1" applyBorder="1" applyAlignment="1">
      <alignment vertical="center"/>
    </xf>
    <xf numFmtId="43" fontId="17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top"/>
    </xf>
    <xf numFmtId="0" fontId="6" fillId="3" borderId="2" xfId="0" applyFont="1" applyFill="1" applyBorder="1" applyAlignment="1">
      <alignment horizontal="center" vertical="center"/>
    </xf>
    <xf numFmtId="43" fontId="6" fillId="3" borderId="2" xfId="0" applyNumberFormat="1" applyFont="1" applyFill="1" applyBorder="1" applyAlignment="1">
      <alignment vertical="center"/>
    </xf>
    <xf numFmtId="164" fontId="19" fillId="0" borderId="2" xfId="3" applyNumberFormat="1" applyFont="1" applyBorder="1" applyAlignment="1">
      <alignment vertical="center"/>
    </xf>
    <xf numFmtId="164" fontId="20" fillId="0" borderId="2" xfId="3" applyNumberFormat="1" applyFont="1" applyBorder="1" applyAlignment="1">
      <alignment horizontal="center" vertical="center"/>
    </xf>
    <xf numFmtId="164" fontId="20" fillId="0" borderId="2" xfId="3" applyNumberFormat="1" applyFont="1" applyBorder="1" applyAlignment="1">
      <alignment vertical="center" wrapText="1"/>
    </xf>
    <xf numFmtId="164" fontId="20" fillId="0" borderId="2" xfId="3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horizontal="center" vertical="center"/>
    </xf>
    <xf numFmtId="164" fontId="7" fillId="3" borderId="2" xfId="1" applyNumberFormat="1" applyFont="1" applyFill="1" applyBorder="1" applyAlignment="1">
      <alignment vertical="center" wrapText="1"/>
    </xf>
    <xf numFmtId="164" fontId="7" fillId="0" borderId="2" xfId="1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จุลภาค" xfId="1" builtinId="3"/>
    <cellStyle name="จุลภาค 2" xfId="3" xr:uid="{2E6FFBAA-9B50-4888-99F3-71488129A8EB}"/>
    <cellStyle name="ปกติ" xfId="0" builtinId="0"/>
    <cellStyle name="ปกติ 2" xfId="2" xr:uid="{9B54BF09-F254-46AF-BE4F-B691929ED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</xdr:colOff>
      <xdr:row>22</xdr:row>
      <xdr:rowOff>231912</xdr:rowOff>
    </xdr:from>
    <xdr:to>
      <xdr:col>5</xdr:col>
      <xdr:colOff>389285</xdr:colOff>
      <xdr:row>24</xdr:row>
      <xdr:rowOff>48039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E822AB-87D3-466F-9657-864E16C86F7C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393" y="5764695"/>
          <a:ext cx="1151283" cy="3710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5D88-F545-4FDB-9399-62874B495734}">
  <dimension ref="A1:I46"/>
  <sheetViews>
    <sheetView tabSelected="1" zoomScale="115" zoomScaleNormal="115" workbookViewId="0">
      <selection activeCell="H21" sqref="H21"/>
    </sheetView>
  </sheetViews>
  <sheetFormatPr defaultColWidth="8.85546875" defaultRowHeight="17.25"/>
  <cols>
    <col min="1" max="1" width="5.7109375" style="10" customWidth="1"/>
    <col min="2" max="3" width="27.85546875" style="10" customWidth="1"/>
    <col min="4" max="4" width="14.42578125" style="27" customWidth="1"/>
    <col min="5" max="5" width="11.42578125" style="27" customWidth="1"/>
    <col min="6" max="6" width="11.42578125" style="10" customWidth="1"/>
    <col min="7" max="7" width="18.140625" style="10" customWidth="1"/>
    <col min="8" max="8" width="12.5703125" style="10" customWidth="1"/>
    <col min="9" max="16384" width="8.85546875" style="10"/>
  </cols>
  <sheetData>
    <row r="1" spans="1:9" s="1" customFormat="1" ht="21" customHeight="1">
      <c r="A1" s="49" t="s">
        <v>32</v>
      </c>
      <c r="B1" s="49"/>
      <c r="C1" s="49"/>
      <c r="D1" s="49"/>
      <c r="E1" s="49"/>
      <c r="F1" s="49"/>
      <c r="G1" s="49"/>
    </row>
    <row r="2" spans="1:9" s="1" customFormat="1" ht="21" customHeight="1">
      <c r="A2" s="49" t="s">
        <v>34</v>
      </c>
      <c r="B2" s="49"/>
      <c r="C2" s="49"/>
      <c r="D2" s="49"/>
      <c r="E2" s="49"/>
      <c r="F2" s="49"/>
      <c r="G2" s="49"/>
    </row>
    <row r="3" spans="1:9" s="1" customFormat="1" ht="20.25" customHeight="1">
      <c r="A3" s="50" t="s">
        <v>27</v>
      </c>
      <c r="B3" s="50"/>
      <c r="C3" s="50"/>
      <c r="D3" s="50"/>
      <c r="E3" s="50"/>
      <c r="F3" s="50"/>
      <c r="G3" s="50"/>
      <c r="H3" s="29"/>
      <c r="I3" s="29"/>
    </row>
    <row r="4" spans="1:9" s="1" customFormat="1" ht="40.9" customHeight="1">
      <c r="A4" s="17" t="s">
        <v>0</v>
      </c>
      <c r="B4" s="18" t="s">
        <v>1</v>
      </c>
      <c r="C4" s="18" t="s">
        <v>19</v>
      </c>
      <c r="D4" s="23" t="s">
        <v>20</v>
      </c>
      <c r="E4" s="23" t="s">
        <v>21</v>
      </c>
      <c r="F4" s="19" t="s">
        <v>22</v>
      </c>
      <c r="G4" s="20" t="s">
        <v>23</v>
      </c>
      <c r="H4" s="30"/>
    </row>
    <row r="5" spans="1:9" s="5" customFormat="1" ht="18" customHeight="1">
      <c r="A5" s="2">
        <v>1</v>
      </c>
      <c r="B5" s="3" t="s">
        <v>2</v>
      </c>
      <c r="C5" s="7" t="s">
        <v>26</v>
      </c>
      <c r="D5" s="38">
        <v>150000</v>
      </c>
      <c r="E5" s="42">
        <v>91500</v>
      </c>
      <c r="F5" s="22">
        <f>(E5/D5)*100</f>
        <v>61</v>
      </c>
      <c r="G5" s="2" t="s">
        <v>28</v>
      </c>
    </row>
    <row r="6" spans="1:9" s="5" customFormat="1" ht="18" customHeight="1">
      <c r="A6" s="2">
        <v>2</v>
      </c>
      <c r="B6" s="3" t="s">
        <v>3</v>
      </c>
      <c r="C6" s="7" t="s">
        <v>26</v>
      </c>
      <c r="D6" s="38">
        <v>13400</v>
      </c>
      <c r="E6" s="42">
        <v>0</v>
      </c>
      <c r="F6" s="22">
        <v>0</v>
      </c>
      <c r="G6" s="2" t="s">
        <v>28</v>
      </c>
    </row>
    <row r="7" spans="1:9" s="5" customFormat="1" ht="18" customHeight="1">
      <c r="A7" s="2">
        <v>3</v>
      </c>
      <c r="B7" s="3" t="s">
        <v>4</v>
      </c>
      <c r="C7" s="7" t="s">
        <v>26</v>
      </c>
      <c r="D7" s="38">
        <v>15000</v>
      </c>
      <c r="E7" s="42">
        <v>3500</v>
      </c>
      <c r="F7" s="22">
        <f t="shared" ref="F7:F21" si="0">(E7/D7)*100</f>
        <v>23.333333333333332</v>
      </c>
      <c r="G7" s="2" t="s">
        <v>28</v>
      </c>
    </row>
    <row r="8" spans="1:9" s="5" customFormat="1" ht="18" customHeight="1">
      <c r="A8" s="2">
        <v>4</v>
      </c>
      <c r="B8" s="3" t="s">
        <v>33</v>
      </c>
      <c r="C8" s="7" t="s">
        <v>26</v>
      </c>
      <c r="D8" s="38">
        <v>40000</v>
      </c>
      <c r="E8" s="42">
        <v>0</v>
      </c>
      <c r="F8" s="22">
        <f t="shared" si="0"/>
        <v>0</v>
      </c>
      <c r="G8" s="2" t="s">
        <v>28</v>
      </c>
    </row>
    <row r="9" spans="1:9" s="5" customFormat="1" ht="18" customHeight="1">
      <c r="A9" s="2">
        <v>5</v>
      </c>
      <c r="B9" s="3" t="s">
        <v>5</v>
      </c>
      <c r="C9" s="7" t="s">
        <v>26</v>
      </c>
      <c r="D9" s="38">
        <v>15000</v>
      </c>
      <c r="E9" s="42">
        <v>3100</v>
      </c>
      <c r="F9" s="22">
        <f t="shared" si="0"/>
        <v>20.666666666666668</v>
      </c>
      <c r="G9" s="2" t="s">
        <v>28</v>
      </c>
    </row>
    <row r="10" spans="1:9" s="5" customFormat="1" ht="18" customHeight="1">
      <c r="A10" s="2">
        <v>6</v>
      </c>
      <c r="B10" s="6" t="s">
        <v>6</v>
      </c>
      <c r="C10" s="7" t="s">
        <v>26</v>
      </c>
      <c r="D10" s="39">
        <v>12000</v>
      </c>
      <c r="E10" s="43">
        <v>4000</v>
      </c>
      <c r="F10" s="22">
        <f t="shared" si="0"/>
        <v>33.333333333333329</v>
      </c>
      <c r="G10" s="2" t="s">
        <v>28</v>
      </c>
    </row>
    <row r="11" spans="1:9" s="5" customFormat="1" ht="18" customHeight="1">
      <c r="A11" s="2">
        <v>7</v>
      </c>
      <c r="B11" s="8" t="s">
        <v>7</v>
      </c>
      <c r="C11" s="7" t="s">
        <v>26</v>
      </c>
      <c r="D11" s="40">
        <f>467000+538400</f>
        <v>1005400</v>
      </c>
      <c r="E11" s="9">
        <f>119200+131200+132800</f>
        <v>383200</v>
      </c>
      <c r="F11" s="22">
        <f t="shared" si="0"/>
        <v>38.114183409588229</v>
      </c>
      <c r="G11" s="2" t="s">
        <v>28</v>
      </c>
    </row>
    <row r="12" spans="1:9" s="5" customFormat="1" ht="18" customHeight="1">
      <c r="A12" s="2">
        <v>8</v>
      </c>
      <c r="B12" s="8" t="s">
        <v>24</v>
      </c>
      <c r="C12" s="7" t="s">
        <v>26</v>
      </c>
      <c r="D12" s="40">
        <f>37200*2</f>
        <v>74400</v>
      </c>
      <c r="E12" s="9">
        <v>0</v>
      </c>
      <c r="F12" s="22">
        <f t="shared" si="0"/>
        <v>0</v>
      </c>
      <c r="G12" s="2" t="s">
        <v>28</v>
      </c>
    </row>
    <row r="13" spans="1:9" s="5" customFormat="1" ht="18" customHeight="1">
      <c r="A13" s="2">
        <v>9</v>
      </c>
      <c r="B13" s="8" t="s">
        <v>8</v>
      </c>
      <c r="C13" s="7" t="s">
        <v>26</v>
      </c>
      <c r="D13" s="40">
        <f>400000+288000</f>
        <v>688000</v>
      </c>
      <c r="E13" s="9">
        <f>77760+7340+77760+65280+77760</f>
        <v>305900</v>
      </c>
      <c r="F13" s="22">
        <f t="shared" si="0"/>
        <v>44.462209302325583</v>
      </c>
      <c r="G13" s="2" t="s">
        <v>28</v>
      </c>
    </row>
    <row r="14" spans="1:9" s="5" customFormat="1" ht="18" customHeight="1">
      <c r="A14" s="2">
        <v>10</v>
      </c>
      <c r="B14" s="28" t="s">
        <v>9</v>
      </c>
      <c r="C14" s="7" t="s">
        <v>26</v>
      </c>
      <c r="D14" s="40">
        <f>30000*2</f>
        <v>60000</v>
      </c>
      <c r="E14" s="9">
        <v>20000</v>
      </c>
      <c r="F14" s="22">
        <f t="shared" si="0"/>
        <v>33.333333333333329</v>
      </c>
      <c r="G14" s="2" t="s">
        <v>28</v>
      </c>
    </row>
    <row r="15" spans="1:9" s="5" customFormat="1" ht="18" customHeight="1">
      <c r="A15" s="2">
        <v>11</v>
      </c>
      <c r="B15" s="28" t="s">
        <v>10</v>
      </c>
      <c r="C15" s="7" t="s">
        <v>26</v>
      </c>
      <c r="D15" s="40">
        <f>30000+20000</f>
        <v>50000</v>
      </c>
      <c r="E15" s="9">
        <v>0</v>
      </c>
      <c r="F15" s="22">
        <f t="shared" si="0"/>
        <v>0</v>
      </c>
      <c r="G15" s="2" t="s">
        <v>28</v>
      </c>
    </row>
    <row r="16" spans="1:9" s="5" customFormat="1" ht="18" customHeight="1">
      <c r="A16" s="36">
        <v>12</v>
      </c>
      <c r="B16" s="28" t="s">
        <v>11</v>
      </c>
      <c r="C16" s="7" t="s">
        <v>26</v>
      </c>
      <c r="D16" s="40">
        <f>600000+600000</f>
        <v>1200000</v>
      </c>
      <c r="E16" s="44">
        <v>600000</v>
      </c>
      <c r="F16" s="37">
        <f t="shared" si="0"/>
        <v>50</v>
      </c>
      <c r="G16" s="36" t="s">
        <v>28</v>
      </c>
    </row>
    <row r="17" spans="1:7" s="5" customFormat="1" ht="18" customHeight="1">
      <c r="A17" s="2">
        <v>13</v>
      </c>
      <c r="B17" s="28" t="s">
        <v>12</v>
      </c>
      <c r="C17" s="7" t="s">
        <v>26</v>
      </c>
      <c r="D17" s="40">
        <f>50000+50000</f>
        <v>100000</v>
      </c>
      <c r="E17" s="9">
        <v>50000</v>
      </c>
      <c r="F17" s="22">
        <f t="shared" si="0"/>
        <v>50</v>
      </c>
      <c r="G17" s="2" t="s">
        <v>28</v>
      </c>
    </row>
    <row r="18" spans="1:7" s="5" customFormat="1" ht="18" customHeight="1">
      <c r="A18" s="2">
        <v>14</v>
      </c>
      <c r="B18" s="28" t="s">
        <v>25</v>
      </c>
      <c r="C18" s="7" t="s">
        <v>26</v>
      </c>
      <c r="D18" s="40">
        <f>25900*2</f>
        <v>51800</v>
      </c>
      <c r="E18" s="9">
        <v>0</v>
      </c>
      <c r="F18" s="22">
        <f t="shared" si="0"/>
        <v>0</v>
      </c>
      <c r="G18" s="2" t="s">
        <v>28</v>
      </c>
    </row>
    <row r="19" spans="1:7" s="5" customFormat="1" ht="18" customHeight="1">
      <c r="A19" s="2">
        <v>15</v>
      </c>
      <c r="B19" s="28" t="s">
        <v>13</v>
      </c>
      <c r="C19" s="7" t="s">
        <v>26</v>
      </c>
      <c r="D19" s="41">
        <f>50000+50000</f>
        <v>100000</v>
      </c>
      <c r="E19" s="45">
        <v>48650</v>
      </c>
      <c r="F19" s="22">
        <f t="shared" si="0"/>
        <v>48.65</v>
      </c>
      <c r="G19" s="2" t="s">
        <v>28</v>
      </c>
    </row>
    <row r="20" spans="1:7" s="5" customFormat="1" ht="18" customHeight="1">
      <c r="A20" s="2">
        <v>16</v>
      </c>
      <c r="B20" s="28" t="s">
        <v>14</v>
      </c>
      <c r="C20" s="7" t="s">
        <v>26</v>
      </c>
      <c r="D20" s="41">
        <f>20000+10000</f>
        <v>30000</v>
      </c>
      <c r="E20" s="45">
        <v>20000</v>
      </c>
      <c r="F20" s="22">
        <f t="shared" si="0"/>
        <v>66.666666666666657</v>
      </c>
      <c r="G20" s="2" t="s">
        <v>28</v>
      </c>
    </row>
    <row r="21" spans="1:7" s="5" customFormat="1" ht="18" customHeight="1">
      <c r="A21" s="2">
        <v>17</v>
      </c>
      <c r="B21" s="28" t="s">
        <v>15</v>
      </c>
      <c r="C21" s="7" t="s">
        <v>26</v>
      </c>
      <c r="D21" s="41">
        <f>186000+228500</f>
        <v>414500</v>
      </c>
      <c r="E21" s="45">
        <f>20733.09+27484.05+20533.97+20990.34+17089.05+50000</f>
        <v>156830.5</v>
      </c>
      <c r="F21" s="22">
        <f t="shared" si="0"/>
        <v>37.836067551266588</v>
      </c>
      <c r="G21" s="2" t="s">
        <v>28</v>
      </c>
    </row>
    <row r="22" spans="1:7" s="5" customFormat="1" ht="22.9" customHeight="1">
      <c r="A22" s="46" t="s">
        <v>16</v>
      </c>
      <c r="B22" s="47"/>
      <c r="C22" s="48"/>
      <c r="D22" s="24">
        <f>SUM(D5:D21)</f>
        <v>4019500</v>
      </c>
      <c r="E22" s="24">
        <f>SUM(E5:E21)</f>
        <v>1686680.5</v>
      </c>
      <c r="F22" s="22">
        <f>(E22/D22)*100</f>
        <v>41.962445577808182</v>
      </c>
      <c r="G22" s="4"/>
    </row>
    <row r="23" spans="1:7" ht="23.45" customHeight="1">
      <c r="D23" s="32"/>
      <c r="E23" s="33" t="s">
        <v>18</v>
      </c>
      <c r="F23" s="21"/>
      <c r="G23" s="21"/>
    </row>
    <row r="24" spans="1:7" ht="20.45" customHeight="1">
      <c r="A24" s="12"/>
      <c r="B24" s="12"/>
      <c r="C24" s="12"/>
      <c r="D24" s="35" t="s">
        <v>29</v>
      </c>
      <c r="E24" s="34"/>
      <c r="F24" s="13"/>
      <c r="G24" s="11"/>
    </row>
    <row r="25" spans="1:7" s="14" customFormat="1" ht="18.600000000000001" customHeight="1">
      <c r="C25" s="15"/>
      <c r="D25" s="31"/>
      <c r="E25" s="31" t="s">
        <v>30</v>
      </c>
      <c r="F25" s="16"/>
      <c r="G25" s="16"/>
    </row>
    <row r="26" spans="1:7" s="14" customFormat="1" ht="18.600000000000001" customHeight="1">
      <c r="C26" s="15"/>
      <c r="D26" s="31"/>
      <c r="E26" s="31" t="s">
        <v>31</v>
      </c>
      <c r="F26" s="16"/>
      <c r="G26" s="16"/>
    </row>
    <row r="27" spans="1:7" ht="20.25">
      <c r="D27" s="25"/>
      <c r="E27" s="25"/>
      <c r="F27" s="16"/>
      <c r="G27" s="11"/>
    </row>
    <row r="28" spans="1:7" ht="20.25">
      <c r="D28" s="26" t="s">
        <v>17</v>
      </c>
      <c r="E28" s="26"/>
      <c r="F28" s="16"/>
      <c r="G28" s="11"/>
    </row>
    <row r="29" spans="1:7" ht="20.25">
      <c r="D29" s="25"/>
      <c r="E29" s="25"/>
      <c r="F29" s="16"/>
      <c r="G29" s="11"/>
    </row>
    <row r="36" spans="1:7" s="12" customFormat="1" ht="24">
      <c r="A36" s="10"/>
      <c r="B36" s="10"/>
      <c r="C36" s="10"/>
      <c r="D36" s="27"/>
      <c r="E36" s="27"/>
      <c r="F36" s="10"/>
      <c r="G36" s="10"/>
    </row>
    <row r="44" spans="1:7" ht="14.25" customHeight="1"/>
    <row r="45" spans="1:7" ht="14.25" customHeight="1"/>
    <row r="46" spans="1:7" ht="14.25" customHeight="1"/>
  </sheetData>
  <mergeCells count="4">
    <mergeCell ref="A22:C22"/>
    <mergeCell ref="A1:G1"/>
    <mergeCell ref="A2:G2"/>
    <mergeCell ref="A3:G3"/>
  </mergeCells>
  <phoneticPr fontId="21" type="noConversion"/>
  <pageMargins left="0.70866141732283472" right="0.51181102362204722" top="0.39370078740157483" bottom="0.15748031496062992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REBUILD MK.II</dc:creator>
  <cp:lastModifiedBy>วิรัตน์ อ่อนคำ</cp:lastModifiedBy>
  <cp:lastPrinted>2025-03-31T05:04:10Z</cp:lastPrinted>
  <dcterms:created xsi:type="dcterms:W3CDTF">2015-06-05T18:19:34Z</dcterms:created>
  <dcterms:modified xsi:type="dcterms:W3CDTF">2025-07-03T09:44:31Z</dcterms:modified>
</cp:coreProperties>
</file>